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7ちょこっとバス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'47ちょこっとバス'!$A$1:$I$35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<sst xmlns="http://schemas.openxmlformats.org/spreadsheetml/2006/main" count="51" uniqueCount="36">
  <si>
    <t>路線名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</si>
  <si>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</si>
  <si>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</si>
  <si>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</si>
  <si>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</si>
  <si>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</si>
  <si>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</si>
  <si>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</si>
  <si>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</si>
  <si>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１月</t>
  </si>
  <si>
    <t>２月</t>
  </si>
  <si>
    <t>３月</t>
  </si>
  <si>
    <t>市原線</t>
  </si>
  <si>
    <t>政所線</t>
  </si>
  <si>
    <t>甲津畑線</t>
  </si>
  <si>
    <t>湖東線</t>
  </si>
  <si>
    <t>愛東北循環線</t>
  </si>
  <si>
    <t>愛東南循環線</t>
  </si>
  <si>
    <t>南部中央線</t>
  </si>
  <si>
    <t>沖野玉緒線</t>
  </si>
  <si>
    <t>御園玉緒東部線</t>
  </si>
  <si>
    <t>市辺上平木線</t>
  </si>
  <si>
    <t>羽田蒲生線</t>
  </si>
  <si>
    <t>合　計</t>
  </si>
  <si>
    <t>４７　ちょこっとバスの乗車人員数</t>
  </si>
  <si>
    <t>（つづき）</t>
  </si>
  <si>
    <t>１１月</t>
  </si>
  <si>
    <t>単位：人</t>
  </si>
  <si>
    <t>※１月１日～３日は運休のため、１年を362日で計算しています。</t>
  </si>
  <si>
    <t>（参考）
平成21年度合計</t>
  </si>
  <si>
    <t>資料：交通政策課（平成22年度中）</t>
  </si>
  <si>
    <t>平成22年度
一日平均</t>
  </si>
  <si>
    <t>平成22年度
一便平均</t>
  </si>
  <si>
    <t>愛東線</t>
  </si>
  <si>
    <t>南部御園線</t>
  </si>
  <si>
    <t>平成22年度
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</si>
</sst>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double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185" fontId="6" fillId="0" borderId="12" xfId="49" applyNumberFormat="1" applyFont="1" applyBorder="1" applyAlignment="1">
      <alignment horizontal="right" vertical="center"/>
    </xf>
    <xf numFmtId="185" fontId="6" fillId="0" borderId="12" xfId="49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6" fillId="33" borderId="12" xfId="61" applyFont="1" applyFill="1" applyBorder="1" applyAlignment="1">
      <alignment horizontal="center" vertical="center"/>
      <protection/>
    </xf>
    <xf numFmtId="38" fontId="6" fillId="33" borderId="12" xfId="49" applyFont="1" applyFill="1" applyBorder="1" applyAlignment="1">
      <alignment horizontal="center" vertical="center"/>
    </xf>
    <xf numFmtId="186" fontId="6" fillId="0" borderId="12" xfId="49" applyNumberFormat="1" applyFont="1" applyBorder="1" applyAlignment="1">
      <alignment vertical="center"/>
    </xf>
    <xf numFmtId="0" fontId="4" fillId="33" borderId="12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185" fontId="6" fillId="0" borderId="13" xfId="61" applyNumberFormat="1" applyFont="1" applyBorder="1" applyAlignment="1">
      <alignment horizontal="right" vertical="center"/>
      <protection/>
    </xf>
    <xf numFmtId="38" fontId="6" fillId="33" borderId="14" xfId="49" applyFont="1" applyFill="1" applyBorder="1" applyAlignment="1">
      <alignment horizontal="center" vertical="center"/>
    </xf>
    <xf numFmtId="185" fontId="6" fillId="0" borderId="14" xfId="49" applyNumberFormat="1" applyFont="1" applyBorder="1" applyAlignment="1">
      <alignment horizontal="right" vertical="center"/>
    </xf>
    <xf numFmtId="185" fontId="6" fillId="0" borderId="14" xfId="49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6" fontId="6" fillId="0" borderId="14" xfId="49" applyNumberFormat="1" applyFont="1" applyBorder="1" applyAlignment="1">
      <alignment vertical="center"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16" xfId="61" applyFont="1" applyFill="1" applyBorder="1" applyAlignment="1">
      <alignment horizontal="center" vertical="center" wrapText="1"/>
      <protection/>
    </xf>
    <xf numFmtId="185" fontId="6" fillId="0" borderId="16" xfId="49" applyNumberFormat="1" applyFont="1" applyBorder="1" applyAlignment="1">
      <alignment vertical="center"/>
    </xf>
    <xf numFmtId="185" fontId="6" fillId="0" borderId="17" xfId="49" applyNumberFormat="1" applyFont="1" applyBorder="1" applyAlignment="1">
      <alignment vertical="center"/>
    </xf>
    <xf numFmtId="186" fontId="6" fillId="0" borderId="15" xfId="49" applyNumberFormat="1" applyFont="1" applyBorder="1" applyAlignment="1">
      <alignment vertical="center"/>
    </xf>
    <xf numFmtId="186" fontId="6" fillId="0" borderId="18" xfId="49" applyNumberFormat="1" applyFont="1" applyBorder="1" applyAlignment="1">
      <alignment vertical="center"/>
    </xf>
    <xf numFmtId="0" fontId="4" fillId="33" borderId="19" xfId="61" applyFont="1" applyFill="1" applyBorder="1" applyAlignment="1">
      <alignment horizontal="center" vertical="center" wrapText="1"/>
      <protection/>
    </xf>
    <xf numFmtId="185" fontId="6" fillId="0" borderId="19" xfId="49" applyNumberFormat="1" applyFont="1" applyBorder="1" applyAlignment="1">
      <alignment vertical="center"/>
    </xf>
    <xf numFmtId="185" fontId="6" fillId="0" borderId="20" xfId="49" applyNumberFormat="1" applyFont="1" applyBorder="1" applyAlignment="1">
      <alignment vertical="center"/>
    </xf>
    <xf numFmtId="185" fontId="6" fillId="0" borderId="21" xfId="49" applyNumberFormat="1" applyFont="1" applyBorder="1" applyAlignment="1">
      <alignment vertical="center"/>
    </xf>
    <xf numFmtId="182" fontId="6" fillId="0" borderId="22" xfId="49" applyNumberFormat="1" applyFont="1" applyBorder="1" applyAlignment="1">
      <alignment vertical="center"/>
    </xf>
    <xf numFmtId="182" fontId="6" fillId="0" borderId="22" xfId="49" applyNumberFormat="1" applyFont="1" applyFill="1" applyBorder="1" applyAlignment="1">
      <alignment vertical="center"/>
    </xf>
    <xf numFmtId="0" fontId="7" fillId="0" borderId="0" xfId="61" applyFont="1" applyAlignment="1">
      <alignment horizontal="right" vertical="center"/>
      <protection/>
    </xf>
    <xf numFmtId="186" fontId="6" fillId="0" borderId="23" xfId="49" applyNumberFormat="1" applyFont="1" applyBorder="1" applyAlignment="1">
      <alignment vertical="center"/>
    </xf>
    <xf numFmtId="185" fontId="6" fillId="0" borderId="24" xfId="49" applyNumberFormat="1" applyFont="1" applyBorder="1" applyAlignment="1">
      <alignment vertical="center"/>
    </xf>
    <xf numFmtId="185" fontId="6" fillId="0" borderId="24" xfId="49" applyNumberFormat="1" applyFont="1" applyBorder="1" applyAlignment="1">
      <alignment horizontal="right" vertical="center"/>
    </xf>
    <xf numFmtId="185" fontId="6" fillId="0" borderId="24" xfId="0" applyNumberFormat="1" applyFont="1" applyBorder="1" applyAlignment="1">
      <alignment vertical="center"/>
    </xf>
    <xf numFmtId="185" fontId="6" fillId="0" borderId="25" xfId="49" applyNumberFormat="1" applyFont="1" applyBorder="1" applyAlignment="1">
      <alignment vertical="center"/>
    </xf>
    <xf numFmtId="182" fontId="6" fillId="0" borderId="24" xfId="49" applyNumberFormat="1" applyFont="1" applyBorder="1" applyAlignment="1">
      <alignment vertical="center"/>
    </xf>
    <xf numFmtId="182" fontId="6" fillId="0" borderId="24" xfId="49" applyNumberFormat="1" applyFont="1" applyFill="1" applyBorder="1" applyAlignment="1">
      <alignment vertical="center"/>
    </xf>
    <xf numFmtId="182" fontId="6" fillId="0" borderId="25" xfId="49" applyNumberFormat="1" applyFont="1" applyBorder="1" applyAlignment="1">
      <alignment vertical="center"/>
    </xf>
    <xf numFmtId="186" fontId="6" fillId="0" borderId="26" xfId="49" applyNumberFormat="1" applyFont="1" applyBorder="1" applyAlignment="1">
      <alignment vertical="center"/>
    </xf>
    <xf numFmtId="0" fontId="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ちょこっとバスの状況（角能含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SheetLayoutView="115" zoomScalePageLayoutView="0" workbookViewId="0" topLeftCell="A1">
      <selection activeCell="I36" sqref="A2:I36"/>
    </sheetView>
  </sheetViews>
  <sheetFormatPr defaultColWidth="12.00390625" defaultRowHeight="12"/>
  <cols>
    <col min="1" max="1" width="17.125" style="1" customWidth="1"/>
    <col min="2" max="9" width="10.875" style="1" customWidth="1"/>
    <col min="10" max="11" width="9.375" style="1" customWidth="1"/>
    <col min="12" max="12" width="10.375" style="1" bestFit="1" customWidth="1"/>
    <col min="13" max="14" width="9.375" style="1" customWidth="1"/>
    <col min="15" max="77" width="2.50390625" style="1" customWidth="1"/>
    <col min="78" max="16384" width="12.00390625" style="1" customWidth="1"/>
  </cols>
  <sheetData>
    <row r="1" spans="1:14" ht="24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5"/>
      <c r="K1" s="5"/>
      <c r="L1" s="5"/>
      <c r="M1" s="5"/>
      <c r="N1" s="5"/>
    </row>
    <row r="2" spans="1:9" ht="12.75" customHeight="1">
      <c r="A2" s="4"/>
      <c r="B2" s="4"/>
      <c r="C2" s="4"/>
      <c r="D2" s="4"/>
      <c r="E2" s="4"/>
      <c r="I2" s="34" t="s">
        <v>27</v>
      </c>
    </row>
    <row r="3" spans="1:9" ht="18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26</v>
      </c>
    </row>
    <row r="4" spans="1:9" ht="18" customHeight="1">
      <c r="A4" s="11" t="s">
        <v>12</v>
      </c>
      <c r="B4" s="8">
        <v>1783</v>
      </c>
      <c r="C4" s="8">
        <v>1700</v>
      </c>
      <c r="D4" s="8">
        <v>1677</v>
      </c>
      <c r="E4" s="9">
        <v>1716</v>
      </c>
      <c r="F4" s="10">
        <v>1738</v>
      </c>
      <c r="G4" s="9">
        <v>1757</v>
      </c>
      <c r="H4" s="9">
        <v>2159</v>
      </c>
      <c r="I4" s="9">
        <v>2146</v>
      </c>
    </row>
    <row r="5" spans="1:9" ht="18" customHeight="1">
      <c r="A5" s="11" t="s">
        <v>13</v>
      </c>
      <c r="B5" s="8">
        <v>560</v>
      </c>
      <c r="C5" s="8">
        <v>617</v>
      </c>
      <c r="D5" s="8">
        <v>614</v>
      </c>
      <c r="E5" s="9">
        <v>548</v>
      </c>
      <c r="F5" s="10">
        <v>536</v>
      </c>
      <c r="G5" s="9">
        <v>617</v>
      </c>
      <c r="H5" s="9">
        <v>791</v>
      </c>
      <c r="I5" s="9">
        <v>811</v>
      </c>
    </row>
    <row r="6" spans="1:9" ht="18" customHeight="1">
      <c r="A6" s="11" t="s">
        <v>14</v>
      </c>
      <c r="B6" s="8">
        <v>331</v>
      </c>
      <c r="C6" s="8">
        <v>336</v>
      </c>
      <c r="D6" s="8">
        <v>323</v>
      </c>
      <c r="E6" s="9">
        <v>277</v>
      </c>
      <c r="F6" s="10">
        <v>218</v>
      </c>
      <c r="G6" s="9">
        <v>406</v>
      </c>
      <c r="H6" s="36"/>
      <c r="I6" s="36"/>
    </row>
    <row r="7" spans="1:9" ht="18" customHeight="1">
      <c r="A7" s="11" t="s">
        <v>15</v>
      </c>
      <c r="B7" s="8">
        <v>1251</v>
      </c>
      <c r="C7" s="8">
        <v>1222</v>
      </c>
      <c r="D7" s="8">
        <v>1253</v>
      </c>
      <c r="E7" s="9">
        <v>1329</v>
      </c>
      <c r="F7" s="10">
        <v>1413</v>
      </c>
      <c r="G7" s="9">
        <v>1446</v>
      </c>
      <c r="H7" s="9">
        <v>1414</v>
      </c>
      <c r="I7" s="9">
        <v>1718</v>
      </c>
    </row>
    <row r="8" spans="1:9" ht="18" customHeight="1">
      <c r="A8" s="11" t="s">
        <v>16</v>
      </c>
      <c r="B8" s="8">
        <v>1535</v>
      </c>
      <c r="C8" s="8">
        <v>1577</v>
      </c>
      <c r="D8" s="8">
        <v>1723</v>
      </c>
      <c r="E8" s="9">
        <v>1614</v>
      </c>
      <c r="F8" s="10">
        <v>1260</v>
      </c>
      <c r="G8" s="9">
        <v>1424</v>
      </c>
      <c r="H8" s="36"/>
      <c r="I8" s="36"/>
    </row>
    <row r="9" spans="1:9" ht="18" customHeight="1">
      <c r="A9" s="11" t="s">
        <v>17</v>
      </c>
      <c r="B9" s="8">
        <v>1489</v>
      </c>
      <c r="C9" s="8">
        <v>1403</v>
      </c>
      <c r="D9" s="8">
        <v>1497</v>
      </c>
      <c r="E9" s="9">
        <v>1556</v>
      </c>
      <c r="F9" s="10">
        <v>1568</v>
      </c>
      <c r="G9" s="9">
        <v>1574</v>
      </c>
      <c r="H9" s="36"/>
      <c r="I9" s="36"/>
    </row>
    <row r="10" spans="1:9" ht="18" customHeight="1">
      <c r="A10" s="11" t="s">
        <v>33</v>
      </c>
      <c r="B10" s="37"/>
      <c r="C10" s="37"/>
      <c r="D10" s="37"/>
      <c r="E10" s="36"/>
      <c r="F10" s="38"/>
      <c r="G10" s="36"/>
      <c r="H10" s="9">
        <v>1701</v>
      </c>
      <c r="I10" s="9">
        <v>1762</v>
      </c>
    </row>
    <row r="11" spans="1:9" ht="18" customHeight="1">
      <c r="A11" s="12" t="s">
        <v>18</v>
      </c>
      <c r="B11" s="8">
        <v>1573</v>
      </c>
      <c r="C11" s="8">
        <v>1690</v>
      </c>
      <c r="D11" s="8">
        <v>1856</v>
      </c>
      <c r="E11" s="9">
        <v>2027</v>
      </c>
      <c r="F11" s="10">
        <v>2076</v>
      </c>
      <c r="G11" s="9">
        <v>1813</v>
      </c>
      <c r="H11" s="36"/>
      <c r="I11" s="36"/>
    </row>
    <row r="12" spans="1:9" ht="18" customHeight="1">
      <c r="A12" s="12" t="s">
        <v>34</v>
      </c>
      <c r="B12" s="37"/>
      <c r="C12" s="37"/>
      <c r="D12" s="37"/>
      <c r="E12" s="36"/>
      <c r="F12" s="38"/>
      <c r="G12" s="36"/>
      <c r="H12" s="9">
        <v>2878</v>
      </c>
      <c r="I12" s="9">
        <v>2762</v>
      </c>
    </row>
    <row r="13" spans="1:9" ht="18" customHeight="1">
      <c r="A13" s="12" t="s">
        <v>19</v>
      </c>
      <c r="B13" s="8">
        <v>1199</v>
      </c>
      <c r="C13" s="8">
        <v>1129</v>
      </c>
      <c r="D13" s="8">
        <v>1204</v>
      </c>
      <c r="E13" s="9">
        <v>1278</v>
      </c>
      <c r="F13" s="10">
        <v>1323</v>
      </c>
      <c r="G13" s="9">
        <v>1237</v>
      </c>
      <c r="H13" s="9">
        <v>1532</v>
      </c>
      <c r="I13" s="9">
        <v>1449</v>
      </c>
    </row>
    <row r="14" spans="1:9" ht="18" customHeight="1">
      <c r="A14" s="12" t="s">
        <v>20</v>
      </c>
      <c r="B14" s="8">
        <v>1921</v>
      </c>
      <c r="C14" s="8">
        <v>1803</v>
      </c>
      <c r="D14" s="8">
        <v>2054</v>
      </c>
      <c r="E14" s="9">
        <v>1934</v>
      </c>
      <c r="F14" s="10">
        <v>1603</v>
      </c>
      <c r="G14" s="9">
        <v>1796</v>
      </c>
      <c r="H14" s="36"/>
      <c r="I14" s="36"/>
    </row>
    <row r="15" spans="1:9" ht="18" customHeight="1">
      <c r="A15" s="12" t="s">
        <v>21</v>
      </c>
      <c r="B15" s="8">
        <v>1123</v>
      </c>
      <c r="C15" s="8">
        <v>1057</v>
      </c>
      <c r="D15" s="8">
        <v>1286</v>
      </c>
      <c r="E15" s="9">
        <v>1170</v>
      </c>
      <c r="F15" s="10">
        <v>921</v>
      </c>
      <c r="G15" s="9">
        <v>1210</v>
      </c>
      <c r="H15" s="9">
        <v>564</v>
      </c>
      <c r="I15" s="9">
        <v>545</v>
      </c>
    </row>
    <row r="16" spans="1:9" ht="18" customHeight="1" thickBot="1">
      <c r="A16" s="17" t="s">
        <v>22</v>
      </c>
      <c r="B16" s="18">
        <v>671</v>
      </c>
      <c r="C16" s="18">
        <v>650</v>
      </c>
      <c r="D16" s="18">
        <v>703</v>
      </c>
      <c r="E16" s="19">
        <v>882</v>
      </c>
      <c r="F16" s="20">
        <v>679</v>
      </c>
      <c r="G16" s="19">
        <v>771</v>
      </c>
      <c r="H16" s="39"/>
      <c r="I16" s="39"/>
    </row>
    <row r="17" spans="1:9" ht="18" customHeight="1" thickTop="1">
      <c r="A17" s="15" t="s">
        <v>23</v>
      </c>
      <c r="B17" s="16">
        <f aca="true" t="shared" si="0" ref="B17:I17">SUM(B4:B16)</f>
        <v>13436</v>
      </c>
      <c r="C17" s="16">
        <f t="shared" si="0"/>
        <v>13184</v>
      </c>
      <c r="D17" s="16">
        <f t="shared" si="0"/>
        <v>14190</v>
      </c>
      <c r="E17" s="16">
        <f t="shared" si="0"/>
        <v>14331</v>
      </c>
      <c r="F17" s="16">
        <f t="shared" si="0"/>
        <v>13335</v>
      </c>
      <c r="G17" s="16">
        <f t="shared" si="0"/>
        <v>14051</v>
      </c>
      <c r="H17" s="16">
        <f t="shared" si="0"/>
        <v>11039</v>
      </c>
      <c r="I17" s="16">
        <f t="shared" si="0"/>
        <v>11193</v>
      </c>
    </row>
    <row r="18" spans="1:2" ht="11.25" customHeight="1">
      <c r="A18" s="2"/>
      <c r="B18" s="3"/>
    </row>
    <row r="19" spans="1:2" ht="13.5" customHeight="1">
      <c r="A19" s="2" t="s">
        <v>25</v>
      </c>
      <c r="B19" s="7"/>
    </row>
    <row r="20" spans="1:9" ht="21" customHeight="1">
      <c r="A20" s="11" t="s">
        <v>0</v>
      </c>
      <c r="B20" s="11" t="s">
        <v>8</v>
      </c>
      <c r="C20" s="11" t="s">
        <v>9</v>
      </c>
      <c r="D20" s="11" t="s">
        <v>10</v>
      </c>
      <c r="E20" s="11" t="s">
        <v>11</v>
      </c>
      <c r="F20" s="23" t="s">
        <v>35</v>
      </c>
      <c r="G20" s="28" t="s">
        <v>29</v>
      </c>
      <c r="H20" s="22" t="s">
        <v>31</v>
      </c>
      <c r="I20" s="14" t="s">
        <v>32</v>
      </c>
    </row>
    <row r="21" spans="1:9" ht="21" customHeight="1">
      <c r="A21" s="11" t="s">
        <v>12</v>
      </c>
      <c r="B21" s="9">
        <v>2181</v>
      </c>
      <c r="C21" s="9">
        <v>1897</v>
      </c>
      <c r="D21" s="9">
        <v>1925</v>
      </c>
      <c r="E21" s="32">
        <v>2218</v>
      </c>
      <c r="F21" s="24">
        <f aca="true" t="shared" si="1" ref="F21:F29">SUM(B4:I4,B21:E21)</f>
        <v>22897</v>
      </c>
      <c r="G21" s="29">
        <v>21180</v>
      </c>
      <c r="H21" s="26">
        <f>SUM(B4:G4)/183+SUM(H4:I4,B21:E21)/179</f>
        <v>126.6497847788259</v>
      </c>
      <c r="I21" s="13">
        <f>H21/7</f>
        <v>18.09282639697513</v>
      </c>
    </row>
    <row r="22" spans="1:9" ht="21" customHeight="1">
      <c r="A22" s="11" t="s">
        <v>13</v>
      </c>
      <c r="B22" s="9">
        <v>639</v>
      </c>
      <c r="C22" s="9">
        <v>422</v>
      </c>
      <c r="D22" s="9">
        <v>532</v>
      </c>
      <c r="E22" s="32">
        <v>511</v>
      </c>
      <c r="F22" s="24">
        <f t="shared" si="1"/>
        <v>7198</v>
      </c>
      <c r="G22" s="29">
        <v>7481</v>
      </c>
      <c r="H22" s="26">
        <f aca="true" t="shared" si="2" ref="H22:H33">SUM(B5:G5)/183+SUM(H5:I5,B22:E22)/179</f>
        <v>39.785877827639894</v>
      </c>
      <c r="I22" s="13">
        <f>SUM(B5:G5)/183/4+SUM(H5:I5,B22:E22)/179/4.5</f>
        <v>9.371360828728719</v>
      </c>
    </row>
    <row r="23" spans="1:9" ht="21" customHeight="1">
      <c r="A23" s="11" t="s">
        <v>14</v>
      </c>
      <c r="B23" s="36"/>
      <c r="C23" s="36"/>
      <c r="D23" s="36"/>
      <c r="E23" s="40"/>
      <c r="F23" s="24">
        <f t="shared" si="1"/>
        <v>1891</v>
      </c>
      <c r="G23" s="29">
        <v>3753</v>
      </c>
      <c r="H23" s="26">
        <f t="shared" si="2"/>
        <v>10.333333333333334</v>
      </c>
      <c r="I23" s="13">
        <f>H23/4</f>
        <v>2.5833333333333335</v>
      </c>
    </row>
    <row r="24" spans="1:9" ht="21" customHeight="1">
      <c r="A24" s="11" t="s">
        <v>15</v>
      </c>
      <c r="B24" s="9">
        <v>1560</v>
      </c>
      <c r="C24" s="9">
        <v>1670</v>
      </c>
      <c r="D24" s="9">
        <v>1480</v>
      </c>
      <c r="E24" s="32">
        <v>1761</v>
      </c>
      <c r="F24" s="24">
        <f t="shared" si="1"/>
        <v>17517</v>
      </c>
      <c r="G24" s="29">
        <v>14826</v>
      </c>
      <c r="H24" s="26">
        <f>SUM(B7:G7)/183+SUM(H7:I7,B24:E24)/179</f>
        <v>96.8939463320817</v>
      </c>
      <c r="I24" s="13">
        <f>SUM(B7:G7)/183/8+SUM(H7:I7,B24:E24)/179/9</f>
        <v>11.366631559666637</v>
      </c>
    </row>
    <row r="25" spans="1:9" ht="21" customHeight="1">
      <c r="A25" s="11" t="s">
        <v>16</v>
      </c>
      <c r="B25" s="36"/>
      <c r="C25" s="36"/>
      <c r="D25" s="36"/>
      <c r="E25" s="41"/>
      <c r="F25" s="24">
        <f t="shared" si="1"/>
        <v>9133</v>
      </c>
      <c r="G25" s="29">
        <v>18599</v>
      </c>
      <c r="H25" s="26">
        <f t="shared" si="2"/>
        <v>49.90710382513661</v>
      </c>
      <c r="I25" s="13">
        <f>H25/7</f>
        <v>7.129586260733801</v>
      </c>
    </row>
    <row r="26" spans="1:9" ht="21" customHeight="1">
      <c r="A26" s="11" t="s">
        <v>17</v>
      </c>
      <c r="B26" s="36"/>
      <c r="C26" s="36"/>
      <c r="D26" s="36"/>
      <c r="E26" s="41"/>
      <c r="F26" s="24">
        <f t="shared" si="1"/>
        <v>9087</v>
      </c>
      <c r="G26" s="29">
        <v>18477</v>
      </c>
      <c r="H26" s="26">
        <f t="shared" si="2"/>
        <v>49.65573770491803</v>
      </c>
      <c r="I26" s="13">
        <f>H26/7</f>
        <v>7.0936768149882905</v>
      </c>
    </row>
    <row r="27" spans="1:9" ht="21" customHeight="1">
      <c r="A27" s="11" t="s">
        <v>33</v>
      </c>
      <c r="B27" s="9">
        <v>1616</v>
      </c>
      <c r="C27" s="9">
        <v>1415</v>
      </c>
      <c r="D27" s="9">
        <v>1433</v>
      </c>
      <c r="E27" s="33">
        <v>1662</v>
      </c>
      <c r="F27" s="24">
        <f t="shared" si="1"/>
        <v>9589</v>
      </c>
      <c r="G27" s="29"/>
      <c r="H27" s="26">
        <f t="shared" si="2"/>
        <v>53.56983240223464</v>
      </c>
      <c r="I27" s="13">
        <f>H27/10</f>
        <v>5.356983240223464</v>
      </c>
    </row>
    <row r="28" spans="1:9" ht="21" customHeight="1">
      <c r="A28" s="12" t="s">
        <v>18</v>
      </c>
      <c r="B28" s="36"/>
      <c r="C28" s="36"/>
      <c r="D28" s="36"/>
      <c r="E28" s="40"/>
      <c r="F28" s="24">
        <f t="shared" si="1"/>
        <v>11035</v>
      </c>
      <c r="G28" s="29">
        <v>18836</v>
      </c>
      <c r="H28" s="26">
        <f t="shared" si="2"/>
        <v>60.30054644808743</v>
      </c>
      <c r="I28" s="13">
        <f>H28/10</f>
        <v>6.030054644808743</v>
      </c>
    </row>
    <row r="29" spans="1:9" ht="21" customHeight="1">
      <c r="A29" s="12" t="s">
        <v>34</v>
      </c>
      <c r="B29" s="9">
        <v>2904</v>
      </c>
      <c r="C29" s="9">
        <v>2884</v>
      </c>
      <c r="D29" s="9">
        <v>2933</v>
      </c>
      <c r="E29" s="32">
        <v>2954</v>
      </c>
      <c r="F29" s="24">
        <f t="shared" si="1"/>
        <v>17315</v>
      </c>
      <c r="G29" s="29"/>
      <c r="H29" s="26">
        <f t="shared" si="2"/>
        <v>96.73184357541899</v>
      </c>
      <c r="I29" s="13">
        <f>H29/9.5</f>
        <v>10.182299323728316</v>
      </c>
    </row>
    <row r="30" spans="1:9" ht="21" customHeight="1">
      <c r="A30" s="12" t="s">
        <v>19</v>
      </c>
      <c r="B30" s="9">
        <v>1426</v>
      </c>
      <c r="C30" s="9">
        <v>1279</v>
      </c>
      <c r="D30" s="9">
        <v>1245</v>
      </c>
      <c r="E30" s="32">
        <v>1430</v>
      </c>
      <c r="F30" s="24">
        <f>SUM(B30:E30,B13:I13)</f>
        <v>15731</v>
      </c>
      <c r="G30" s="29">
        <v>15080</v>
      </c>
      <c r="H30" s="26">
        <f>SUM(B13:G13)/183+SUM(H13:I13,B30:E30)/179</f>
        <v>86.98272125041976</v>
      </c>
      <c r="I30" s="13">
        <f>SUM(B13:G13)/183/8+SUM(H13:I13,B30:E30)/179/7</f>
        <v>11.706938320707897</v>
      </c>
    </row>
    <row r="31" spans="1:9" ht="21" customHeight="1">
      <c r="A31" s="12" t="s">
        <v>20</v>
      </c>
      <c r="B31" s="36"/>
      <c r="C31" s="36"/>
      <c r="D31" s="36"/>
      <c r="E31" s="40"/>
      <c r="F31" s="24">
        <f>SUM(B31:E31,B14:I14)</f>
        <v>11111</v>
      </c>
      <c r="G31" s="29">
        <v>25169</v>
      </c>
      <c r="H31" s="26">
        <f t="shared" si="2"/>
        <v>60.71584699453552</v>
      </c>
      <c r="I31" s="13">
        <f>H31/8</f>
        <v>7.58948087431694</v>
      </c>
    </row>
    <row r="32" spans="1:9" ht="21" customHeight="1">
      <c r="A32" s="12" t="s">
        <v>21</v>
      </c>
      <c r="B32" s="9">
        <v>443</v>
      </c>
      <c r="C32" s="9">
        <v>414</v>
      </c>
      <c r="D32" s="9">
        <v>486</v>
      </c>
      <c r="E32" s="32">
        <v>457</v>
      </c>
      <c r="F32" s="24">
        <f>SUM(B32:E32,B15:I15)</f>
        <v>9676</v>
      </c>
      <c r="G32" s="29">
        <v>12289</v>
      </c>
      <c r="H32" s="26">
        <f>SUM(B15:G15)/183+SUM(H15:I15,B32:E32)/179</f>
        <v>53.229538724547425</v>
      </c>
      <c r="I32" s="13">
        <f>SUM(B15:G15)/183/6+SUM(H15:I15,B32:E32)/179/0.5</f>
        <v>38.66581697550651</v>
      </c>
    </row>
    <row r="33" spans="1:9" ht="21" customHeight="1" thickBot="1">
      <c r="A33" s="17" t="s">
        <v>22</v>
      </c>
      <c r="B33" s="39"/>
      <c r="C33" s="39"/>
      <c r="D33" s="39"/>
      <c r="E33" s="42"/>
      <c r="F33" s="25">
        <f>SUM(B33:E33,B16:I16)</f>
        <v>4356</v>
      </c>
      <c r="G33" s="30">
        <v>8528</v>
      </c>
      <c r="H33" s="35">
        <f t="shared" si="2"/>
        <v>23.80327868852459</v>
      </c>
      <c r="I33" s="21">
        <f>H33/6</f>
        <v>3.9672131147540983</v>
      </c>
    </row>
    <row r="34" spans="1:9" ht="21" customHeight="1" thickTop="1">
      <c r="A34" s="15" t="s">
        <v>23</v>
      </c>
      <c r="B34" s="16">
        <f>SUM(B21:B33)</f>
        <v>10769</v>
      </c>
      <c r="C34" s="16">
        <f>SUM(C21:C33)</f>
        <v>9981</v>
      </c>
      <c r="D34" s="16">
        <f>SUM(D21:D33)</f>
        <v>10034</v>
      </c>
      <c r="E34" s="16">
        <f>SUM(E21:E33)</f>
        <v>10993</v>
      </c>
      <c r="F34" s="16">
        <f>SUM(F21:F33)</f>
        <v>146536</v>
      </c>
      <c r="G34" s="31">
        <v>164218</v>
      </c>
      <c r="H34" s="27">
        <f>F34/362</f>
        <v>404.7955801104972</v>
      </c>
      <c r="I34" s="43"/>
    </row>
    <row r="35" ht="13.5" customHeight="1">
      <c r="A35" s="6" t="s">
        <v>30</v>
      </c>
    </row>
    <row r="36" ht="21" customHeight="1">
      <c r="A36" s="6" t="s">
        <v>28</v>
      </c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</sheetData>
  <sheetProtection/>
  <mergeCells count="1"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1364</cp:lastModifiedBy>
  <cp:lastPrinted>2010-06-18T12:44:31Z</cp:lastPrinted>
  <dcterms:created xsi:type="dcterms:W3CDTF">2006-09-26T05:39:02Z</dcterms:created>
  <dcterms:modified xsi:type="dcterms:W3CDTF">2013-01-16T07:10:21Z</dcterms:modified>
  <cp:category>cb</cp:category>
  <cp:version/>
  <cp:contentType/>
  <cp:contentStatus/>
</cp:coreProperties>
</file>